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2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<sst xmlns="http://schemas.openxmlformats.org/spreadsheetml/2006/main" count="76" uniqueCount="46">
  <si>
    <t>10</t>
  </si>
  <si>
    <t>13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</si>
  <si>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</si>
  <si>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</si>
  <si>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</si>
  <si>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</si>
  <si>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</si>
  <si>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</si>
  <si>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</si>
  <si>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</si>
  <si>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</si>
  <si>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</si>
  <si>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</si>
  <si>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</si>
  <si>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</si>
  <si>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</si>
  <si>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</si>
  <si>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</si>
  <si>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</si>
  <si>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</si>
  <si>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</si>
  <si>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</si>
  <si>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</si>
  <si>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</si>
  <si>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</si>
  <si>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</si>
  <si>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</si>
  <si>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</si>
  <si>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</si>
  <si>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</si>
  <si>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</si>
  <si>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</si>
  <si>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</si>
  <si>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</si>
  <si>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</si>
  <si>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</si>
  <si>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Администрация сельского поселения Шугур</t>
  </si>
  <si>
    <t>к решению Совета депутатов</t>
  </si>
  <si>
    <t>Сельское хозяйство и рыболовство</t>
  </si>
  <si>
    <t>Приложение 2</t>
  </si>
  <si>
    <t>% исполнения</t>
  </si>
  <si>
    <t>Уточненный план  (рублей)</t>
  </si>
  <si>
    <t>Исполнение  (рублей)</t>
  </si>
  <si>
    <t>в том числе за счет субсидии  (рублей)</t>
  </si>
  <si>
    <t>Расходы бюджета муниципального образования сельское поселение Шугур по разделам и подразделам классификации расходов бюджета  за 2021 год</t>
  </si>
  <si>
    <t xml:space="preserve">от 27.04.2022 года  №176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</si>
</sst>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83" fontId="6" fillId="0" borderId="0" xfId="51" applyNumberFormat="1" applyFont="1" applyFill="1" applyBorder="1" applyAlignment="1" applyProtection="1">
      <alignment horizontal="center" vertical="center" wrapText="1"/>
      <protection hidden="1"/>
    </xf>
    <xf numFmtId="184" fontId="3" fillId="0" borderId="0" xfId="0" applyNumberFormat="1" applyFont="1" applyFill="1" applyBorder="1" applyAlignment="1" applyProtection="1">
      <alignment horizontal="center" vertical="top"/>
      <protection/>
    </xf>
    <xf numFmtId="190" fontId="2" fillId="0" borderId="0" xfId="0" applyNumberFormat="1" applyFont="1" applyFill="1" applyBorder="1" applyAlignment="1" applyProtection="1">
      <alignment horizontal="center"/>
      <protection/>
    </xf>
    <xf numFmtId="190" fontId="1" fillId="0" borderId="0" xfId="0" applyNumberFormat="1" applyFont="1" applyFill="1" applyBorder="1" applyAlignment="1" applyProtection="1">
      <alignment horizontal="center"/>
      <protection/>
    </xf>
    <xf numFmtId="9" fontId="2" fillId="0" borderId="11" xfId="0" applyNumberFormat="1" applyFont="1" applyFill="1" applyBorder="1" applyAlignment="1" applyProtection="1">
      <alignment horizontal="center"/>
      <protection/>
    </xf>
    <xf numFmtId="9" fontId="1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2">
      <selection activeCell="A5" sqref="A5:G8"/>
    </sheetView>
  </sheetViews>
  <sheetFormatPr defaultColWidth="9.140625" defaultRowHeight="12.75"/>
  <cols>
    <col min="1" max="1" width="93.00390625" style="1" customWidth="1"/>
    <col min="2" max="2" width="8.28125" style="2" customWidth="1"/>
    <col min="3" max="3" width="5.7109375" style="2" customWidth="1"/>
    <col min="4" max="8" width="16.57421875" style="2" customWidth="1"/>
    <col min="9" max="16384" width="9.140625" style="1" customWidth="1"/>
  </cols>
  <sheetData>
    <row r="1" spans="6:8" ht="15">
      <c r="F1" s="35" t="s">
        <v>39</v>
      </c>
      <c r="G1" s="35"/>
      <c r="H1" s="3"/>
    </row>
    <row r="2" spans="1:8" ht="15">
      <c r="A2" s="3"/>
      <c r="B2" s="35"/>
      <c r="C2" s="35"/>
      <c r="D2" s="35"/>
      <c r="E2" s="28"/>
      <c r="F2" s="35" t="s">
        <v>37</v>
      </c>
      <c r="G2" s="35"/>
      <c r="H2" s="28"/>
    </row>
    <row r="3" spans="1:8" ht="15">
      <c r="A3" s="35"/>
      <c r="B3" s="35"/>
      <c r="C3" s="35"/>
      <c r="D3" s="35"/>
      <c r="E3" s="28"/>
      <c r="F3" s="35" t="s">
        <v>45</v>
      </c>
      <c r="G3" s="35"/>
      <c r="H3" s="28"/>
    </row>
    <row r="4" spans="1:8" ht="15">
      <c r="A4" s="3"/>
      <c r="B4" s="4"/>
      <c r="C4" s="4"/>
      <c r="D4" s="4"/>
      <c r="E4" s="4"/>
      <c r="F4" s="4"/>
      <c r="G4" s="4"/>
      <c r="H4" s="4"/>
    </row>
    <row r="5" spans="1:8" ht="15.75" customHeight="1">
      <c r="A5" s="36" t="s">
        <v>44</v>
      </c>
      <c r="B5" s="36"/>
      <c r="C5" s="36"/>
      <c r="D5" s="36"/>
      <c r="E5" s="36"/>
      <c r="F5" s="36"/>
      <c r="G5" s="36"/>
      <c r="H5" s="26"/>
    </row>
    <row r="6" spans="1:8" ht="15">
      <c r="A6" s="36"/>
      <c r="B6" s="36"/>
      <c r="C6" s="36"/>
      <c r="D6" s="36"/>
      <c r="E6" s="36"/>
      <c r="F6" s="36"/>
      <c r="G6" s="36"/>
      <c r="H6" s="26"/>
    </row>
    <row r="7" spans="1:8" ht="15">
      <c r="A7" s="36"/>
      <c r="B7" s="36"/>
      <c r="C7" s="36"/>
      <c r="D7" s="36"/>
      <c r="E7" s="36"/>
      <c r="F7" s="36"/>
      <c r="G7" s="36"/>
      <c r="H7" s="26"/>
    </row>
    <row r="8" spans="1:8" ht="12.75">
      <c r="A8" s="36"/>
      <c r="B8" s="36"/>
      <c r="C8" s="36"/>
      <c r="D8" s="36"/>
      <c r="E8" s="36"/>
      <c r="F8" s="36"/>
      <c r="G8" s="36"/>
      <c r="H8" s="27"/>
    </row>
    <row r="9" spans="1:8" ht="12.75">
      <c r="A9" s="5"/>
      <c r="B9" s="5"/>
      <c r="C9" s="5"/>
      <c r="D9" s="5"/>
      <c r="E9" s="5"/>
      <c r="F9" s="5"/>
      <c r="G9" s="5"/>
      <c r="H9" s="27"/>
    </row>
    <row r="10" spans="1:8" ht="26.25">
      <c r="A10" s="6" t="s">
        <v>2</v>
      </c>
      <c r="B10" s="6" t="s">
        <v>3</v>
      </c>
      <c r="C10" s="6" t="s">
        <v>4</v>
      </c>
      <c r="D10" s="7" t="s">
        <v>41</v>
      </c>
      <c r="E10" s="7" t="s">
        <v>42</v>
      </c>
      <c r="F10" s="7" t="s">
        <v>43</v>
      </c>
      <c r="G10" s="7" t="s">
        <v>40</v>
      </c>
      <c r="H10" s="29"/>
    </row>
    <row r="11" spans="1:8" ht="12.75">
      <c r="A11" s="8">
        <v>1</v>
      </c>
      <c r="B11" s="8">
        <v>2</v>
      </c>
      <c r="C11" s="8">
        <v>3</v>
      </c>
      <c r="D11" s="9">
        <v>4</v>
      </c>
      <c r="E11" s="9">
        <v>4</v>
      </c>
      <c r="F11" s="9">
        <v>4</v>
      </c>
      <c r="G11" s="9">
        <v>4</v>
      </c>
      <c r="H11" s="30"/>
    </row>
    <row r="12" spans="1:8" ht="15">
      <c r="A12" s="10" t="s">
        <v>36</v>
      </c>
      <c r="B12" s="11"/>
      <c r="C12" s="11"/>
      <c r="D12" s="25">
        <f>D13+D17+D19+D21+D26+D31+D33+D35</f>
        <v>36984216.81999999</v>
      </c>
      <c r="E12" s="25">
        <f>E13+E17+E19+E21+E26+E31+E33+E35</f>
        <v>35542741.91</v>
      </c>
      <c r="F12" s="25">
        <f>F13+F17+F19+F21+F26+F31+F33+F35</f>
        <v>262756.93</v>
      </c>
      <c r="G12" s="33">
        <f>E12/D12*100%</f>
        <v>0.9610245928144006</v>
      </c>
      <c r="H12" s="31"/>
    </row>
    <row r="13" spans="1:8" ht="15">
      <c r="A13" s="10" t="s">
        <v>5</v>
      </c>
      <c r="B13" s="12" t="s">
        <v>6</v>
      </c>
      <c r="C13" s="12"/>
      <c r="D13" s="25">
        <f>D14+D15+D16</f>
        <v>9188570.59</v>
      </c>
      <c r="E13" s="25">
        <f>E14+E15+E16</f>
        <v>8476087.79</v>
      </c>
      <c r="F13" s="25">
        <f>F14+F15+F16</f>
        <v>0</v>
      </c>
      <c r="G13" s="33">
        <f aca="true" t="shared" si="0" ref="G13:G36">E13/D13*100%</f>
        <v>0.9224598872021071</v>
      </c>
      <c r="H13" s="31"/>
    </row>
    <row r="14" spans="1:8" ht="30.75">
      <c r="A14" s="13" t="s">
        <v>7</v>
      </c>
      <c r="B14" s="14" t="s">
        <v>6</v>
      </c>
      <c r="C14" s="14" t="s">
        <v>8</v>
      </c>
      <c r="D14" s="24">
        <f>1311187.46+13020+14965.19+12880.39+50068.56</f>
        <v>1402121.5999999999</v>
      </c>
      <c r="E14" s="24">
        <v>1401095.98</v>
      </c>
      <c r="F14" s="24"/>
      <c r="G14" s="34">
        <f t="shared" si="0"/>
        <v>0.999268522787182</v>
      </c>
      <c r="H14" s="32"/>
    </row>
    <row r="15" spans="1:8" ht="33" customHeight="1">
      <c r="A15" s="13" t="s">
        <v>9</v>
      </c>
      <c r="B15" s="14" t="s">
        <v>6</v>
      </c>
      <c r="C15" s="14" t="s">
        <v>10</v>
      </c>
      <c r="D15" s="24">
        <f>5877200.46-82299.64-174240.89-186469.77+156240-13020+30000+149651.81-4073-4106-307174.5</f>
        <v>5441708.470000001</v>
      </c>
      <c r="E15" s="24">
        <v>5383090.35</v>
      </c>
      <c r="F15" s="24"/>
      <c r="G15" s="34">
        <f t="shared" si="0"/>
        <v>0.9892279933180615</v>
      </c>
      <c r="H15" s="32"/>
    </row>
    <row r="16" spans="1:8" ht="15">
      <c r="A16" s="15" t="s">
        <v>11</v>
      </c>
      <c r="B16" s="14" t="s">
        <v>6</v>
      </c>
      <c r="C16" s="14" t="s">
        <v>1</v>
      </c>
      <c r="D16" s="24">
        <f>1241048+445902.67+82299.64+174240.89+186469.77+1600+36000+16592.7-30000+4500-121087.65+307174.5</f>
        <v>2344740.52</v>
      </c>
      <c r="E16" s="24">
        <v>1691901.46</v>
      </c>
      <c r="F16" s="24"/>
      <c r="G16" s="34">
        <f t="shared" si="0"/>
        <v>0.721573003736891</v>
      </c>
      <c r="H16" s="32"/>
    </row>
    <row r="17" spans="1:8" ht="15">
      <c r="A17" s="10" t="s">
        <v>12</v>
      </c>
      <c r="B17" s="12" t="s">
        <v>8</v>
      </c>
      <c r="C17" s="12"/>
      <c r="D17" s="25">
        <f>D18</f>
        <v>245400</v>
      </c>
      <c r="E17" s="25">
        <f>E18</f>
        <v>245400</v>
      </c>
      <c r="F17" s="25">
        <f>F18</f>
        <v>245400</v>
      </c>
      <c r="G17" s="33">
        <f t="shared" si="0"/>
        <v>1</v>
      </c>
      <c r="H17" s="31"/>
    </row>
    <row r="18" spans="1:8" ht="15">
      <c r="A18" s="15" t="s">
        <v>13</v>
      </c>
      <c r="B18" s="14" t="s">
        <v>8</v>
      </c>
      <c r="C18" s="14" t="s">
        <v>14</v>
      </c>
      <c r="D18" s="24">
        <v>245400</v>
      </c>
      <c r="E18" s="24">
        <v>245400</v>
      </c>
      <c r="F18" s="24">
        <v>245400</v>
      </c>
      <c r="G18" s="34">
        <f t="shared" si="0"/>
        <v>1</v>
      </c>
      <c r="H18" s="32"/>
    </row>
    <row r="19" spans="1:8" ht="15">
      <c r="A19" s="16" t="s">
        <v>15</v>
      </c>
      <c r="B19" s="12" t="s">
        <v>14</v>
      </c>
      <c r="C19" s="12"/>
      <c r="D19" s="25">
        <f>SUM(D20:D20)</f>
        <v>9785.5</v>
      </c>
      <c r="E19" s="25">
        <f>SUM(E20:E20)</f>
        <v>9785.5</v>
      </c>
      <c r="F19" s="25">
        <f>SUM(F20:F20)</f>
        <v>9785.5</v>
      </c>
      <c r="G19" s="33">
        <f t="shared" si="0"/>
        <v>1</v>
      </c>
      <c r="H19" s="31"/>
    </row>
    <row r="20" spans="1:8" ht="15">
      <c r="A20" s="17" t="s">
        <v>16</v>
      </c>
      <c r="B20" s="14" t="s">
        <v>14</v>
      </c>
      <c r="C20" s="14" t="s">
        <v>10</v>
      </c>
      <c r="D20" s="24">
        <f>9577.68+219.86-12.04</f>
        <v>9785.5</v>
      </c>
      <c r="E20" s="24">
        <v>9785.5</v>
      </c>
      <c r="F20" s="24">
        <v>9785.5</v>
      </c>
      <c r="G20" s="34">
        <f t="shared" si="0"/>
        <v>1</v>
      </c>
      <c r="H20" s="32"/>
    </row>
    <row r="21" spans="1:8" ht="15">
      <c r="A21" s="18" t="s">
        <v>17</v>
      </c>
      <c r="B21" s="12" t="s">
        <v>10</v>
      </c>
      <c r="C21" s="12"/>
      <c r="D21" s="25">
        <f>SUM(D22:D25)</f>
        <v>2468165.4</v>
      </c>
      <c r="E21" s="25">
        <f>SUM(E22:E25)</f>
        <v>2001857.04</v>
      </c>
      <c r="F21" s="25">
        <f>SUM(F22:F25)</f>
        <v>7571.43</v>
      </c>
      <c r="G21" s="33">
        <f t="shared" si="0"/>
        <v>0.8110708625929203</v>
      </c>
      <c r="H21" s="31"/>
    </row>
    <row r="22" spans="1:8" ht="15">
      <c r="A22" s="19" t="s">
        <v>18</v>
      </c>
      <c r="B22" s="14" t="s">
        <v>10</v>
      </c>
      <c r="C22" s="14" t="s">
        <v>6</v>
      </c>
      <c r="D22" s="24">
        <v>60000</v>
      </c>
      <c r="E22" s="24">
        <v>60000</v>
      </c>
      <c r="F22" s="24"/>
      <c r="G22" s="34">
        <f t="shared" si="0"/>
        <v>1</v>
      </c>
      <c r="H22" s="32"/>
    </row>
    <row r="23" spans="1:8" ht="15">
      <c r="A23" s="19" t="s">
        <v>38</v>
      </c>
      <c r="B23" s="14" t="s">
        <v>10</v>
      </c>
      <c r="C23" s="14" t="s">
        <v>23</v>
      </c>
      <c r="D23" s="24">
        <f>7571.43+22504.25</f>
        <v>30075.68</v>
      </c>
      <c r="E23" s="24">
        <v>30075.68</v>
      </c>
      <c r="F23" s="24">
        <v>7571.43</v>
      </c>
      <c r="G23" s="34">
        <f t="shared" si="0"/>
        <v>1</v>
      </c>
      <c r="H23" s="32"/>
    </row>
    <row r="24" spans="1:8" ht="15">
      <c r="A24" s="19" t="s">
        <v>19</v>
      </c>
      <c r="B24" s="14" t="s">
        <v>10</v>
      </c>
      <c r="C24" s="14" t="s">
        <v>20</v>
      </c>
      <c r="D24" s="24">
        <f>1008039.69+72162.72-52269.69+300000-103043+400000+300000+200000</f>
        <v>2124889.7199999997</v>
      </c>
      <c r="E24" s="24">
        <v>1667743.26</v>
      </c>
      <c r="F24" s="24"/>
      <c r="G24" s="34">
        <f t="shared" si="0"/>
        <v>0.7848610891674888</v>
      </c>
      <c r="H24" s="32"/>
    </row>
    <row r="25" spans="1:8" ht="15">
      <c r="A25" s="19" t="s">
        <v>21</v>
      </c>
      <c r="B25" s="14" t="s">
        <v>10</v>
      </c>
      <c r="C25" s="14" t="s">
        <v>0</v>
      </c>
      <c r="D25" s="24">
        <f>162200+33000+33000+25000</f>
        <v>253200</v>
      </c>
      <c r="E25" s="24">
        <v>244038.1</v>
      </c>
      <c r="F25" s="24"/>
      <c r="G25" s="34">
        <f t="shared" si="0"/>
        <v>0.963815560821485</v>
      </c>
      <c r="H25" s="32"/>
    </row>
    <row r="26" spans="1:8" ht="15">
      <c r="A26" s="20" t="s">
        <v>22</v>
      </c>
      <c r="B26" s="12" t="s">
        <v>23</v>
      </c>
      <c r="C26" s="12"/>
      <c r="D26" s="25">
        <f>D27+D28+D29+D30</f>
        <v>18322907.209999993</v>
      </c>
      <c r="E26" s="25">
        <f>E27+E28+E29+E30</f>
        <v>18156098.47</v>
      </c>
      <c r="F26" s="25">
        <f>F27+F28+F29+F30</f>
        <v>0</v>
      </c>
      <c r="G26" s="33">
        <f t="shared" si="0"/>
        <v>0.9908961641246016</v>
      </c>
      <c r="H26" s="31"/>
    </row>
    <row r="27" spans="1:8" ht="15">
      <c r="A27" s="21" t="s">
        <v>24</v>
      </c>
      <c r="B27" s="14" t="s">
        <v>23</v>
      </c>
      <c r="C27" s="14" t="s">
        <v>6</v>
      </c>
      <c r="D27" s="24">
        <f>50000+15000</f>
        <v>65000</v>
      </c>
      <c r="E27" s="24">
        <v>8671</v>
      </c>
      <c r="F27" s="24"/>
      <c r="G27" s="34">
        <f t="shared" si="0"/>
        <v>0.1334</v>
      </c>
      <c r="H27" s="32"/>
    </row>
    <row r="28" spans="1:8" ht="15">
      <c r="A28" s="21" t="s">
        <v>25</v>
      </c>
      <c r="B28" s="14" t="s">
        <v>23</v>
      </c>
      <c r="C28" s="14" t="s">
        <v>8</v>
      </c>
      <c r="D28" s="24">
        <f>17536000-2439.17-3658.76-462200-693300-1855298.56-1236865.71+238.78+159.19</f>
        <v>13282635.769999996</v>
      </c>
      <c r="E28" s="24">
        <v>13282635.77</v>
      </c>
      <c r="F28" s="24"/>
      <c r="G28" s="34">
        <f t="shared" si="0"/>
        <v>1.0000000000000002</v>
      </c>
      <c r="H28" s="32"/>
    </row>
    <row r="29" spans="1:8" ht="15">
      <c r="A29" s="21" t="s">
        <v>26</v>
      </c>
      <c r="B29" s="14" t="s">
        <v>23</v>
      </c>
      <c r="C29" s="14" t="s">
        <v>14</v>
      </c>
      <c r="D29" s="24">
        <f>1500822.24+707988.73+2063907.73-0.01-97565.98+500000+97565.98-33000-22504.25+40000+70000</f>
        <v>4827214.4399999995</v>
      </c>
      <c r="E29" s="24">
        <v>4716734.7</v>
      </c>
      <c r="F29" s="24"/>
      <c r="G29" s="34">
        <f t="shared" si="0"/>
        <v>0.9771131485097233</v>
      </c>
      <c r="H29" s="32"/>
    </row>
    <row r="30" spans="1:8" ht="15">
      <c r="A30" s="19" t="s">
        <v>27</v>
      </c>
      <c r="B30" s="14" t="s">
        <v>23</v>
      </c>
      <c r="C30" s="14" t="s">
        <v>23</v>
      </c>
      <c r="D30" s="24">
        <v>148057</v>
      </c>
      <c r="E30" s="24">
        <v>148057</v>
      </c>
      <c r="F30" s="24"/>
      <c r="G30" s="34">
        <f t="shared" si="0"/>
        <v>1</v>
      </c>
      <c r="H30" s="32"/>
    </row>
    <row r="31" spans="1:8" ht="15">
      <c r="A31" s="20" t="s">
        <v>28</v>
      </c>
      <c r="B31" s="12" t="s">
        <v>29</v>
      </c>
      <c r="C31" s="12"/>
      <c r="D31" s="25">
        <f>D32</f>
        <v>517944.57</v>
      </c>
      <c r="E31" s="25">
        <f>E32</f>
        <v>517944.57</v>
      </c>
      <c r="F31" s="25">
        <f>F32</f>
        <v>0</v>
      </c>
      <c r="G31" s="33">
        <f t="shared" si="0"/>
        <v>1</v>
      </c>
      <c r="H31" s="31"/>
    </row>
    <row r="32" spans="1:8" ht="15">
      <c r="A32" s="21" t="s">
        <v>30</v>
      </c>
      <c r="B32" s="14" t="s">
        <v>29</v>
      </c>
      <c r="C32" s="14" t="s">
        <v>29</v>
      </c>
      <c r="D32" s="24">
        <f>466939+9573.24+45366.33-3934</f>
        <v>517944.57</v>
      </c>
      <c r="E32" s="24">
        <v>517944.57</v>
      </c>
      <c r="F32" s="24"/>
      <c r="G32" s="34">
        <f t="shared" si="0"/>
        <v>1</v>
      </c>
      <c r="H32" s="32"/>
    </row>
    <row r="33" spans="1:8" ht="15">
      <c r="A33" s="18" t="s">
        <v>31</v>
      </c>
      <c r="B33" s="12" t="s">
        <v>32</v>
      </c>
      <c r="C33" s="12"/>
      <c r="D33" s="25">
        <f>SUM(D34)</f>
        <v>6147443.549999999</v>
      </c>
      <c r="E33" s="25">
        <f>SUM(E34)</f>
        <v>6051568.54</v>
      </c>
      <c r="F33" s="25">
        <f>SUM(F34)</f>
        <v>0</v>
      </c>
      <c r="G33" s="33">
        <f t="shared" si="0"/>
        <v>0.9844040845238833</v>
      </c>
      <c r="H33" s="31"/>
    </row>
    <row r="34" spans="1:8" ht="15">
      <c r="A34" s="21" t="s">
        <v>33</v>
      </c>
      <c r="B34" s="14" t="s">
        <v>32</v>
      </c>
      <c r="C34" s="14" t="s">
        <v>6</v>
      </c>
      <c r="D34" s="24">
        <f>5809165.31+6016.27+10000+97565.98+249.98+103043-97565.98+39686.21+110481.18-2600+71401.6</f>
        <v>6147443.549999999</v>
      </c>
      <c r="E34" s="24">
        <v>6051568.54</v>
      </c>
      <c r="F34" s="24"/>
      <c r="G34" s="34">
        <f t="shared" si="0"/>
        <v>0.9844040845238833</v>
      </c>
      <c r="H34" s="32"/>
    </row>
    <row r="35" spans="1:8" ht="15">
      <c r="A35" s="22" t="s">
        <v>34</v>
      </c>
      <c r="B35" s="12" t="s">
        <v>0</v>
      </c>
      <c r="C35" s="14"/>
      <c r="D35" s="25">
        <f>D36</f>
        <v>84000</v>
      </c>
      <c r="E35" s="25">
        <f>E36</f>
        <v>84000</v>
      </c>
      <c r="F35" s="25">
        <f>F36</f>
        <v>0</v>
      </c>
      <c r="G35" s="33">
        <f t="shared" si="0"/>
        <v>1</v>
      </c>
      <c r="H35" s="31"/>
    </row>
    <row r="36" spans="1:8" ht="15">
      <c r="A36" s="23" t="s">
        <v>35</v>
      </c>
      <c r="B36" s="14" t="s">
        <v>0</v>
      </c>
      <c r="C36" s="14" t="s">
        <v>6</v>
      </c>
      <c r="D36" s="24">
        <f>72000+12000</f>
        <v>84000</v>
      </c>
      <c r="E36" s="24">
        <v>84000</v>
      </c>
      <c r="F36" s="24"/>
      <c r="G36" s="34">
        <f t="shared" si="0"/>
        <v>1</v>
      </c>
      <c r="H36" s="32"/>
    </row>
  </sheetData>
  <sheetProtection/>
  <mergeCells count="6">
    <mergeCell ref="F3:G3"/>
    <mergeCell ref="A5:G8"/>
    <mergeCell ref="B2:D2"/>
    <mergeCell ref="A3:D3"/>
    <mergeCell ref="F1:G1"/>
    <mergeCell ref="F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2020-11-19T11:40:31Z</cp:lastPrinted>
  <dcterms:created xsi:type="dcterms:W3CDTF">2008-01-21T13:52:13Z</dcterms:created>
  <dcterms:modified xsi:type="dcterms:W3CDTF">2022-04-28T10:00:45Z</dcterms:modified>
  <cp:category/>
  <cp:version/>
  <cp:contentType/>
  <cp:contentStatus/>
</cp:coreProperties>
</file>